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05" windowHeight="1083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<sst xmlns="http://schemas.openxmlformats.org/spreadsheetml/2006/main" count="72" uniqueCount="62">
  <si>
    <t>Name</t>
  </si>
  <si>
    <t>West Chester, PA</t>
  </si>
  <si>
    <t>thekohser</t>
  </si>
  <si>
    <t>DJ Trent</t>
  </si>
  <si>
    <t>Tewksbury, NJ</t>
  </si>
  <si>
    <t>Newark, DE</t>
  </si>
  <si>
    <t>zed500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</si>
  <si>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</si>
  <si>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</si>
  <si>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</si>
  <si>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</si>
  <si>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</si>
  <si>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</si>
  <si>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</si>
  <si>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</si>
  <si>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</si>
  <si>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</si>
  <si>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Bob Zetusky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</si>
  <si>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</si>
  <si>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</si>
  <si>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</si>
  <si>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</si>
  <si>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</si>
  <si>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</si>
  <si>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</si>
  <si>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</si>
  <si>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</si>
  <si>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</si>
  <si>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</si>
  <si>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</si>
  <si>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</si>
  <si>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</si>
  <si>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</si>
  <si>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</si>
  <si>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</si>
  <si>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</si>
  <si>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</si>
  <si>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Jan 17 - $30 Kohs home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</si>
  <si>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</si>
  <si>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</si>
  <si>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</si>
  <si>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</si>
  <si>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</si>
  <si>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</si>
  <si>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</si>
  <si>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</si>
  <si>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</si>
  <si>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</si>
  <si>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</si>
  <si>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</si>
  <si>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</si>
  <si>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</si>
  <si>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Via GK 15</t>
  </si>
  <si>
    <t>Via GK 60</t>
  </si>
  <si>
    <t>Bill Myers</t>
  </si>
  <si>
    <t>Via GK 50</t>
  </si>
  <si>
    <t>Lower Gwynedd, PA</t>
  </si>
  <si>
    <t>Bungalow PSU</t>
  </si>
  <si>
    <t>Jan 13 - $12 online - 73732231</t>
  </si>
  <si>
    <t>Jan 14 - $12 online - 73850047</t>
  </si>
  <si>
    <t>50 for BigDaddy</t>
  </si>
  <si>
    <t>Via GK 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</si>
</sst>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3" fillId="0" borderId="0" xfId="0" applyFont="1" applyAlignment="1">
      <alignment horizontal="left" indent="5"/>
    </xf>
    <xf numFmtId="0" fontId="0" fillId="0" borderId="0" xfId="0" applyAlignment="1">
      <alignment horizontal="left" indent="2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98" zoomScaleNormal="98" workbookViewId="0" topLeftCell="A1">
      <selection activeCell="C21" sqref="C21"/>
    </sheetView>
  </sheetViews>
  <sheetFormatPr defaultColWidth="9.140625" defaultRowHeight="12.75"/>
  <cols>
    <col min="1" max="1" width="24.8515625" style="0" bestFit="1" customWidth="1"/>
    <col min="2" max="2" width="13.00390625" style="0" customWidth="1"/>
    <col min="3" max="3" width="13.00390625" style="1" customWidth="1"/>
    <col min="4" max="10" width="13.00390625" style="0" customWidth="1"/>
    <col min="11" max="13" width="13.00390625" style="1" customWidth="1"/>
    <col min="14" max="16384" width="13.28125" style="0" customWidth="1"/>
  </cols>
  <sheetData>
    <row r="1" spans="1:13" s="2" customFormat="1" ht="12.75">
      <c r="A1" s="2" t="s">
        <v>0</v>
      </c>
      <c r="B1" s="2" t="s">
        <v>54</v>
      </c>
      <c r="C1" s="2" t="s">
        <v>28</v>
      </c>
      <c r="D1" s="2" t="s">
        <v>18</v>
      </c>
      <c r="E1" s="2" t="s">
        <v>25</v>
      </c>
      <c r="F1" s="2" t="s">
        <v>16</v>
      </c>
      <c r="G1" s="2" t="s">
        <v>21</v>
      </c>
      <c r="H1" s="2" t="s">
        <v>17</v>
      </c>
      <c r="I1" s="2" t="s">
        <v>20</v>
      </c>
      <c r="J1" s="2" t="s">
        <v>27</v>
      </c>
      <c r="K1" s="2" t="s">
        <v>19</v>
      </c>
      <c r="L1" s="2" t="s">
        <v>23</v>
      </c>
      <c r="M1" s="2" t="s">
        <v>15</v>
      </c>
    </row>
    <row r="2" spans="1:13" s="3" customFormat="1" ht="12.75">
      <c r="A2" s="3" t="s">
        <v>29</v>
      </c>
      <c r="B2" s="10" t="s">
        <v>56</v>
      </c>
      <c r="C2" s="10" t="s">
        <v>5</v>
      </c>
      <c r="D2" s="10" t="s">
        <v>7</v>
      </c>
      <c r="E2" s="10" t="s">
        <v>12</v>
      </c>
      <c r="F2" s="10" t="s">
        <v>4</v>
      </c>
      <c r="G2" s="10" t="s">
        <v>13</v>
      </c>
      <c r="H2" s="10" t="s">
        <v>5</v>
      </c>
      <c r="I2" s="10" t="s">
        <v>12</v>
      </c>
      <c r="J2" s="10" t="s">
        <v>12</v>
      </c>
      <c r="K2" s="10" t="s">
        <v>9</v>
      </c>
      <c r="L2" s="10" t="s">
        <v>7</v>
      </c>
      <c r="M2" s="10" t="s">
        <v>1</v>
      </c>
    </row>
    <row r="3" spans="1:13" s="3" customFormat="1" ht="12.75">
      <c r="A3" s="3" t="s">
        <v>30</v>
      </c>
      <c r="B3" s="3" t="s">
        <v>57</v>
      </c>
      <c r="C3" s="3" t="s">
        <v>49</v>
      </c>
      <c r="D3" s="3" t="s">
        <v>8</v>
      </c>
      <c r="E3" s="3" t="s">
        <v>24</v>
      </c>
      <c r="F3" s="3" t="s">
        <v>3</v>
      </c>
      <c r="G3" s="3" t="s">
        <v>14</v>
      </c>
      <c r="H3" s="3" t="s">
        <v>6</v>
      </c>
      <c r="I3" s="3" t="s">
        <v>11</v>
      </c>
      <c r="J3" s="3" t="s">
        <v>26</v>
      </c>
      <c r="K3" s="3" t="s">
        <v>10</v>
      </c>
      <c r="L3" s="3" t="s">
        <v>22</v>
      </c>
      <c r="M3" s="3" t="s">
        <v>2</v>
      </c>
    </row>
    <row r="4" spans="1:13" ht="12.75">
      <c r="A4" s="3" t="s">
        <v>32</v>
      </c>
      <c r="B4" s="11"/>
      <c r="C4" s="11"/>
      <c r="D4" s="11"/>
      <c r="E4" s="11"/>
      <c r="F4" s="11">
        <v>125</v>
      </c>
      <c r="G4" s="11"/>
      <c r="H4" s="11"/>
      <c r="I4" s="11"/>
      <c r="J4" s="11"/>
      <c r="K4" s="11"/>
      <c r="L4" s="11"/>
      <c r="M4" s="11">
        <v>125</v>
      </c>
    </row>
    <row r="5" spans="1:13" ht="12.75">
      <c r="A5" s="3" t="s">
        <v>31</v>
      </c>
      <c r="B5" s="8"/>
      <c r="C5" s="8"/>
      <c r="D5" s="8"/>
      <c r="E5" s="8"/>
      <c r="F5" s="9"/>
      <c r="G5" s="8"/>
      <c r="H5" s="8"/>
      <c r="I5" s="9"/>
      <c r="J5" s="8"/>
      <c r="K5" s="8"/>
      <c r="L5" s="8"/>
      <c r="M5" s="8"/>
    </row>
    <row r="6" spans="1:13" ht="12.75">
      <c r="A6" s="3" t="s">
        <v>33</v>
      </c>
      <c r="B6" s="9" t="s">
        <v>55</v>
      </c>
      <c r="C6" s="8"/>
      <c r="D6" s="8"/>
      <c r="E6" s="9" t="s">
        <v>53</v>
      </c>
      <c r="F6" s="9"/>
      <c r="G6" s="8"/>
      <c r="H6" s="8"/>
      <c r="I6" s="9" t="s">
        <v>52</v>
      </c>
      <c r="J6" s="9" t="s">
        <v>61</v>
      </c>
      <c r="K6" s="9" t="s">
        <v>50</v>
      </c>
      <c r="L6" s="9" t="s">
        <v>50</v>
      </c>
      <c r="M6" s="8"/>
    </row>
    <row r="7" spans="2:13" ht="12.75">
      <c r="B7" s="1"/>
      <c r="C7"/>
      <c r="E7" t="s">
        <v>60</v>
      </c>
      <c r="G7" s="1"/>
      <c r="I7" s="1"/>
      <c r="L7"/>
      <c r="M7"/>
    </row>
    <row r="8" spans="1:13" ht="12.75">
      <c r="A8" s="3" t="s">
        <v>51</v>
      </c>
      <c r="B8" s="19" t="s">
        <v>48</v>
      </c>
      <c r="C8" s="13">
        <f>10*(SQRT(180)/SQRT(31))*(1+LOG10(4+0.25))</f>
        <v>39.238603907618085</v>
      </c>
      <c r="D8" s="13">
        <f>10*(SQRT(180)/SQRT(164))*(1+LOG10(4+0.25))</f>
        <v>17.059742430644196</v>
      </c>
      <c r="E8" s="13">
        <f>10*(SQRT(180)/SQRT(93))*(1+LOG10(4+0.25))</f>
        <v>22.654418528688403</v>
      </c>
      <c r="F8" s="13">
        <f>10*(SQRT(180)/SQRT(63))*(1+LOG10(4+0.25))</f>
        <v>27.524796651696754</v>
      </c>
      <c r="G8" s="13">
        <f>10*(SQRT(180)/SQRT(58))*(1+LOG10(4+0.25))</f>
        <v>28.68668714878371</v>
      </c>
      <c r="H8" s="13">
        <f>10*(SQRT(180)/SQRT(68))*(1+LOG10(4+0.25))</f>
        <v>26.493536707698432</v>
      </c>
      <c r="I8" s="19" t="s">
        <v>48</v>
      </c>
      <c r="J8" s="13">
        <f>10*(SQRT(180)/SQRT(105))*(1+LOG10(4+0.25))</f>
        <v>21.32061580795344</v>
      </c>
      <c r="K8" s="19" t="s">
        <v>48</v>
      </c>
      <c r="L8" s="13">
        <f>10*(SQRT(180)/SQRT(135))*(1+LOG10(4+0.25))</f>
        <v>18.803015742199083</v>
      </c>
      <c r="M8" s="13">
        <f>10*(SQRT(180)/SQRT(79))*(1+LOG10(4+0.25))</f>
        <v>24.57994168741659</v>
      </c>
    </row>
    <row r="9" spans="1:13" ht="12.75">
      <c r="A9" s="3" t="s">
        <v>58</v>
      </c>
      <c r="B9" s="13">
        <f>10*(SQRT(180)/SQRT(56))*(1+LOG10(11+0.25))</f>
        <v>36.773942654062765</v>
      </c>
      <c r="C9" s="13">
        <f>10*(SQRT(180)/SQRT(30))*(1+LOG10(11+0.25))</f>
        <v>50.24277064618704</v>
      </c>
      <c r="D9" s="13">
        <f>10*(SQRT(180)/SQRT(45))*(1+LOG10(11+0.25))</f>
        <v>41.02305044894763</v>
      </c>
      <c r="E9" s="13">
        <f>10*(SQRT(180)/SQRT(85))*(1+LOG10(11+0.25))</f>
        <v>29.848653544597607</v>
      </c>
      <c r="F9" s="13">
        <f>10*(SQRT(180)/SQRT(22))*(1+LOG10(11+0.25))</f>
        <v>58.670915849709246</v>
      </c>
      <c r="G9" s="13">
        <f>10*(SQRT(180)/SQRT(62))*(1+LOG10(11+0.25))</f>
        <v>34.94929046909126</v>
      </c>
      <c r="H9" s="13">
        <f>10*(SQRT(180)/SQRT(16))*(1+LOG10(11+0.25))</f>
        <v>68.79774708618763</v>
      </c>
      <c r="I9" s="13">
        <f>10*(SQRT(180)/SQRT(155))*(1+LOG10(11+0.25))</f>
        <v>22.103872097828585</v>
      </c>
      <c r="J9" s="13">
        <f>10*(SQRT(180)/SQRT(95))*(1+LOG10(11+0.25))</f>
        <v>28.2339996730632</v>
      </c>
      <c r="K9" s="13">
        <f>10*(SQRT(180)/SQRT(65))*(1+LOG10(11+0.25))</f>
        <v>34.13324120068309</v>
      </c>
      <c r="L9" s="13">
        <f>10*(SQRT(180)/SQRT(54))*(1+LOG10(11+0.25))</f>
        <v>37.44875018093508</v>
      </c>
      <c r="M9" s="19" t="s">
        <v>48</v>
      </c>
    </row>
    <row r="10" spans="1:13" ht="12.75">
      <c r="A10" s="3" t="s">
        <v>59</v>
      </c>
      <c r="B10" s="13">
        <f>10*(SQRT(180)/SQRT(3))*(1+LOG10(11+0.25))</f>
        <v>158.8815911994009</v>
      </c>
      <c r="C10" s="13">
        <f>10*(SQRT(180)/SQRT(45))*(1+LOG10(11+0.25))</f>
        <v>41.02305044894763</v>
      </c>
      <c r="D10" s="13">
        <f>10*(SQRT(180)/SQRT(19))*(1+LOG10(11+0.25))</f>
        <v>63.133142545676144</v>
      </c>
      <c r="E10" s="13">
        <f>10*(SQRT(180)/SQRT(23))*(1+LOG10(11+0.25))</f>
        <v>57.38128768849294</v>
      </c>
      <c r="F10" s="13">
        <f>10*(SQRT(180)/SQRT(153))*(1+LOG10(11+0.25))</f>
        <v>22.247872787520098</v>
      </c>
      <c r="G10" s="13">
        <f>10*(SQRT(180)/SQRT(57))*(1+LOG10(11+0.25))</f>
        <v>36.44993684353314</v>
      </c>
      <c r="H10" s="19" t="s">
        <v>48</v>
      </c>
      <c r="I10" s="13">
        <f>10*(SQRT(180)/SQRT(20))*(1+LOG10(11+0.25))</f>
        <v>61.53457567342144</v>
      </c>
      <c r="J10" s="13">
        <f>10*(SQRT(180)/SQRT(100))*(1+LOG10(11+0.25))</f>
        <v>27.519098834475052</v>
      </c>
      <c r="K10" s="13">
        <f>10*(SQRT(180)/SQRT(65))*(1+LOG10(11+0.25))</f>
        <v>34.13324120068309</v>
      </c>
      <c r="L10" s="19" t="s">
        <v>48</v>
      </c>
      <c r="M10" s="13">
        <f>10*(SQRT(180)/SQRT(113))*(1+LOG10(11+0.25))</f>
        <v>25.887790552701407</v>
      </c>
    </row>
    <row r="11" spans="1:13" ht="12.75">
      <c r="A11" s="3" t="s">
        <v>37</v>
      </c>
      <c r="B11" s="13" t="e">
        <f>10*(SQRT(entrants)/SQRT(finish))*(1+LOG10(avgbuyin+0.25))</f>
        <v>#NAME?</v>
      </c>
      <c r="C11" s="13" t="e">
        <f>10*(SQRT(entrants)/SQRT(finish))*(1+LOG10(avgbuyin+0.25))</f>
        <v>#NAME?</v>
      </c>
      <c r="D11" s="13" t="e">
        <f>10*(SQRT(entrants)/SQRT(finish))*(1+LOG10(avgbuyin+0.25))</f>
        <v>#NAME?</v>
      </c>
      <c r="E11" s="13" t="e">
        <f>10*(SQRT(entrants)/SQRT(finish))*(1+LOG10(avgbuyin+0.25))</f>
        <v>#NAME?</v>
      </c>
      <c r="F11" s="13" t="e">
        <f>10*(SQRT(entrants)/SQRT(finish))*(1+LOG10(avgbuyin+0.25))</f>
        <v>#NAME?</v>
      </c>
      <c r="G11" s="13" t="e">
        <f>10*(SQRT(entrants)/SQRT(finish))*(1+LOG10(avgbuyin+0.25))</f>
        <v>#NAME?</v>
      </c>
      <c r="H11" s="13" t="e">
        <f>10*(SQRT(entrants)/SQRT(finish))*(1+LOG10(avgbuyin+0.25))</f>
        <v>#NAME?</v>
      </c>
      <c r="I11" s="13" t="e">
        <f>10*(SQRT(entrants)/SQRT(finish))*(1+LOG10(avgbuyin+0.25))</f>
        <v>#NAME?</v>
      </c>
      <c r="J11" s="13" t="e">
        <f>10*(SQRT(entrants)/SQRT(finish))*(1+LOG10(avgbuyin+0.25))</f>
        <v>#NAME?</v>
      </c>
      <c r="K11" s="13" t="e">
        <f>10*(SQRT(entrants)/SQRT(finish))*(1+LOG10(avgbuyin+0.25))</f>
        <v>#NAME?</v>
      </c>
      <c r="L11" s="13" t="e">
        <f>10*(SQRT(entrants)/SQRT(finish))*(1+LOG10(avgbuyin+0.25))</f>
        <v>#NAME?</v>
      </c>
      <c r="M11" s="13" t="e">
        <f>10*(SQRT(entrants)/SQRT(finish))*(1+LOG10(avgbuyin+0.25))</f>
        <v>#NAME?</v>
      </c>
    </row>
    <row r="12" spans="1:13" ht="12.75">
      <c r="A12" s="3" t="s">
        <v>34</v>
      </c>
      <c r="B12" s="13" t="e">
        <f>10*(SQRT(entrants)/SQRT(finish))*(1+LOG10(avgbuyin+0.25))</f>
        <v>#NAME?</v>
      </c>
      <c r="C12" s="13" t="e">
        <f>10*(SQRT(entrants)/SQRT(finish))*(1+LOG10(avgbuyin+0.25))</f>
        <v>#NAME?</v>
      </c>
      <c r="D12" s="13" t="e">
        <f>10*(SQRT(entrants)/SQRT(finish))*(1+LOG10(avgbuyin+0.25))</f>
        <v>#NAME?</v>
      </c>
      <c r="E12" s="13" t="e">
        <f>10*(SQRT(entrants)/SQRT(finish))*(1+LOG10(avgbuyin+0.25))</f>
        <v>#NAME?</v>
      </c>
      <c r="F12" s="13" t="e">
        <f>10*(SQRT(entrants)/SQRT(finish))*(1+LOG10(avgbuyin+0.25))</f>
        <v>#NAME?</v>
      </c>
      <c r="G12" s="13" t="e">
        <f>10*(SQRT(entrants)/SQRT(finish))*(1+LOG10(avgbuyin+0.25))</f>
        <v>#NAME?</v>
      </c>
      <c r="H12" s="13" t="e">
        <f>10*(SQRT(entrants)/SQRT(finish))*(1+LOG10(avgbuyin+0.25))</f>
        <v>#NAME?</v>
      </c>
      <c r="I12" s="13" t="e">
        <f>10*(SQRT(entrants)/SQRT(finish))*(1+LOG10(avgbuyin+0.25))</f>
        <v>#NAME?</v>
      </c>
      <c r="J12" s="13" t="e">
        <f>10*(SQRT(entrants)/SQRT(finish))*(1+LOG10(avgbuyin+0.25))</f>
        <v>#NAME?</v>
      </c>
      <c r="K12" s="13" t="e">
        <f>10*(SQRT(entrants)/SQRT(finish))*(1+LOG10(avgbuyin+0.25))</f>
        <v>#NAME?</v>
      </c>
      <c r="L12" s="13" t="e">
        <f>10*(SQRT(entrants)/SQRT(finish))*(1+LOG10(avgbuyin+0.25))</f>
        <v>#NAME?</v>
      </c>
      <c r="M12" s="13" t="e">
        <f>10*(SQRT(entrants)/SQRT(finish))*(1+LOG10(avgbuyin+0.25))</f>
        <v>#NAME?</v>
      </c>
    </row>
    <row r="13" spans="1:13" ht="12.75">
      <c r="A13" s="3" t="s">
        <v>38</v>
      </c>
      <c r="B13" s="13" t="e">
        <f>10*(SQRT(entrants)/SQRT(finish))*(1+LOG10(avgbuyin+0.25))</f>
        <v>#NAME?</v>
      </c>
      <c r="C13" s="13" t="e">
        <f>10*(SQRT(entrants)/SQRT(finish))*(1+LOG10(avgbuyin+0.25))</f>
        <v>#NAME?</v>
      </c>
      <c r="D13" s="13" t="e">
        <f>10*(SQRT(entrants)/SQRT(finish))*(1+LOG10(avgbuyin+0.25))</f>
        <v>#NAME?</v>
      </c>
      <c r="E13" s="13" t="e">
        <f>10*(SQRT(entrants)/SQRT(finish))*(1+LOG10(avgbuyin+0.25))</f>
        <v>#NAME?</v>
      </c>
      <c r="F13" s="13" t="e">
        <f>10*(SQRT(entrants)/SQRT(finish))*(1+LOG10(avgbuyin+0.25))</f>
        <v>#NAME?</v>
      </c>
      <c r="G13" s="13" t="e">
        <f>10*(SQRT(entrants)/SQRT(finish))*(1+LOG10(avgbuyin+0.25))</f>
        <v>#NAME?</v>
      </c>
      <c r="H13" s="13" t="e">
        <f>10*(SQRT(entrants)/SQRT(finish))*(1+LOG10(avgbuyin+0.25))</f>
        <v>#NAME?</v>
      </c>
      <c r="I13" s="13" t="e">
        <f>10*(SQRT(entrants)/SQRT(finish))*(1+LOG10(avgbuyin+0.25))</f>
        <v>#NAME?</v>
      </c>
      <c r="J13" s="13" t="e">
        <f>10*(SQRT(entrants)/SQRT(finish))*(1+LOG10(avgbuyin+0.25))</f>
        <v>#NAME?</v>
      </c>
      <c r="K13" s="13" t="e">
        <f>10*(SQRT(entrants)/SQRT(finish))*(1+LOG10(avgbuyin+0.25))</f>
        <v>#NAME?</v>
      </c>
      <c r="L13" s="13" t="e">
        <f>10*(SQRT(entrants)/SQRT(finish))*(1+LOG10(avgbuyin+0.25))</f>
        <v>#NAME?</v>
      </c>
      <c r="M13" s="13" t="e">
        <f>10*(SQRT(entrants)/SQRT(finish))*(1+LOG10(avgbuyin+0.25))</f>
        <v>#NAME?</v>
      </c>
    </row>
    <row r="14" spans="1:13" ht="12.75">
      <c r="A14" s="3" t="s">
        <v>35</v>
      </c>
      <c r="B14" s="13" t="e">
        <f>10*(SQRT(entrants)/SQRT(finish))*(1+LOG10(avgbuyin+0.25))</f>
        <v>#NAME?</v>
      </c>
      <c r="C14" s="13" t="e">
        <f>10*(SQRT(entrants)/SQRT(finish))*(1+LOG10(avgbuyin+0.25))</f>
        <v>#NAME?</v>
      </c>
      <c r="D14" s="13" t="e">
        <f>10*(SQRT(entrants)/SQRT(finish))*(1+LOG10(avgbuyin+0.25))</f>
        <v>#NAME?</v>
      </c>
      <c r="E14" s="13" t="e">
        <f>10*(SQRT(entrants)/SQRT(finish))*(1+LOG10(avgbuyin+0.25))</f>
        <v>#NAME?</v>
      </c>
      <c r="F14" s="13" t="e">
        <f>10*(SQRT(entrants)/SQRT(finish))*(1+LOG10(avgbuyin+0.25))</f>
        <v>#NAME?</v>
      </c>
      <c r="G14" s="13" t="e">
        <f>10*(SQRT(entrants)/SQRT(finish))*(1+LOG10(avgbuyin+0.25))</f>
        <v>#NAME?</v>
      </c>
      <c r="H14" s="13" t="e">
        <f>10*(SQRT(entrants)/SQRT(finish))*(1+LOG10(avgbuyin+0.25))</f>
        <v>#NAME?</v>
      </c>
      <c r="I14" s="13" t="e">
        <f>10*(SQRT(entrants)/SQRT(finish))*(1+LOG10(avgbuyin+0.25))</f>
        <v>#NAME?</v>
      </c>
      <c r="J14" s="13" t="e">
        <f>10*(SQRT(entrants)/SQRT(finish))*(1+LOG10(avgbuyin+0.25))</f>
        <v>#NAME?</v>
      </c>
      <c r="K14" s="13" t="e">
        <f>10*(SQRT(entrants)/SQRT(finish))*(1+LOG10(avgbuyin+0.25))</f>
        <v>#NAME?</v>
      </c>
      <c r="L14" s="13" t="e">
        <f>10*(SQRT(entrants)/SQRT(finish))*(1+LOG10(avgbuyin+0.25))</f>
        <v>#NAME?</v>
      </c>
      <c r="M14" s="13" t="e">
        <f>10*(SQRT(entrants)/SQRT(finish))*(1+LOG10(avgbuyin+0.25))</f>
        <v>#NAME?</v>
      </c>
    </row>
    <row r="15" spans="1:13" ht="12.75">
      <c r="A15" s="3" t="s">
        <v>42</v>
      </c>
      <c r="B15" s="13" t="e">
        <f>10*(SQRT(entrants)/SQRT(finish))*(1+LOG10(avgbuyin+0.25))</f>
        <v>#NAME?</v>
      </c>
      <c r="C15" s="13" t="e">
        <f>10*(SQRT(entrants)/SQRT(finish))*(1+LOG10(avgbuyin+0.25))</f>
        <v>#NAME?</v>
      </c>
      <c r="D15" s="13" t="e">
        <f>10*(SQRT(entrants)/SQRT(finish))*(1+LOG10(avgbuyin+0.25))</f>
        <v>#NAME?</v>
      </c>
      <c r="E15" s="13" t="e">
        <f>10*(SQRT(entrants)/SQRT(finish))*(1+LOG10(avgbuyin+0.25))</f>
        <v>#NAME?</v>
      </c>
      <c r="F15" s="13" t="e">
        <f>10*(SQRT(entrants)/SQRT(finish))*(1+LOG10(avgbuyin+0.25))</f>
        <v>#NAME?</v>
      </c>
      <c r="G15" s="13" t="e">
        <f>10*(SQRT(entrants)/SQRT(finish))*(1+LOG10(avgbuyin+0.25))</f>
        <v>#NAME?</v>
      </c>
      <c r="H15" s="13" t="e">
        <f>10*(SQRT(entrants)/SQRT(finish))*(1+LOG10(avgbuyin+0.25))</f>
        <v>#NAME?</v>
      </c>
      <c r="I15" s="13" t="e">
        <f>10*(SQRT(entrants)/SQRT(finish))*(1+LOG10(avgbuyin+0.25))</f>
        <v>#NAME?</v>
      </c>
      <c r="J15" s="13" t="e">
        <f>10*(SQRT(entrants)/SQRT(finish))*(1+LOG10(avgbuyin+0.25))</f>
        <v>#NAME?</v>
      </c>
      <c r="K15" s="13" t="e">
        <f>10*(SQRT(entrants)/SQRT(finish))*(1+LOG10(avgbuyin+0.25))</f>
        <v>#NAME?</v>
      </c>
      <c r="L15" s="13" t="e">
        <f>10*(SQRT(entrants)/SQRT(finish))*(1+LOG10(avgbuyin+0.25))</f>
        <v>#NAME?</v>
      </c>
      <c r="M15" s="13" t="e">
        <f>10*(SQRT(entrants)/SQRT(finish))*(1+LOG10(avgbuyin+0.25))</f>
        <v>#NAME?</v>
      </c>
    </row>
    <row r="16" spans="1:13" ht="12.75">
      <c r="A16" s="3" t="s">
        <v>39</v>
      </c>
      <c r="B16" s="13" t="e">
        <f>10*(SQRT(entrants)/SQRT(finish))*(1+LOG10(avgbuyin+0.25))</f>
        <v>#NAME?</v>
      </c>
      <c r="C16" s="13" t="e">
        <f>10*(SQRT(entrants)/SQRT(finish))*(1+LOG10(avgbuyin+0.25))</f>
        <v>#NAME?</v>
      </c>
      <c r="D16" s="13" t="e">
        <f>10*(SQRT(entrants)/SQRT(finish))*(1+LOG10(avgbuyin+0.25))</f>
        <v>#NAME?</v>
      </c>
      <c r="E16" s="13" t="e">
        <f>10*(SQRT(entrants)/SQRT(finish))*(1+LOG10(avgbuyin+0.25))</f>
        <v>#NAME?</v>
      </c>
      <c r="F16" s="13" t="e">
        <f>10*(SQRT(entrants)/SQRT(finish))*(1+LOG10(avgbuyin+0.25))</f>
        <v>#NAME?</v>
      </c>
      <c r="G16" s="13" t="e">
        <f>10*(SQRT(entrants)/SQRT(finish))*(1+LOG10(avgbuyin+0.25))</f>
        <v>#NAME?</v>
      </c>
      <c r="H16" s="13" t="e">
        <f>10*(SQRT(entrants)/SQRT(finish))*(1+LOG10(avgbuyin+0.25))</f>
        <v>#NAME?</v>
      </c>
      <c r="I16" s="13" t="e">
        <f>10*(SQRT(entrants)/SQRT(finish))*(1+LOG10(avgbuyin+0.25))</f>
        <v>#NAME?</v>
      </c>
      <c r="J16" s="13" t="e">
        <f>10*(SQRT(entrants)/SQRT(finish))*(1+LOG10(avgbuyin+0.25))</f>
        <v>#NAME?</v>
      </c>
      <c r="K16" s="13" t="e">
        <f>10*(SQRT(entrants)/SQRT(finish))*(1+LOG10(avgbuyin+0.25))</f>
        <v>#NAME?</v>
      </c>
      <c r="L16" s="13" t="e">
        <f>10*(SQRT(entrants)/SQRT(finish))*(1+LOG10(avgbuyin+0.25))</f>
        <v>#NAME?</v>
      </c>
      <c r="M16" s="13" t="e">
        <f>10*(SQRT(entrants)/SQRT(finish))*(1+LOG10(avgbuyin+0.25))</f>
        <v>#NAME?</v>
      </c>
    </row>
    <row r="17" spans="1:13" ht="12.75">
      <c r="A17" s="3" t="s">
        <v>36</v>
      </c>
      <c r="B17" s="13" t="e">
        <f>10*(SQRT(entrants)/SQRT(finish))*(1+LOG10(avgbuyin+0.25))</f>
        <v>#NAME?</v>
      </c>
      <c r="C17" s="13" t="e">
        <f>10*(SQRT(entrants)/SQRT(finish))*(1+LOG10(avgbuyin+0.25))</f>
        <v>#NAME?</v>
      </c>
      <c r="D17" s="13" t="e">
        <f>10*(SQRT(entrants)/SQRT(finish))*(1+LOG10(avgbuyin+0.25))</f>
        <v>#NAME?</v>
      </c>
      <c r="E17" s="13" t="e">
        <f>10*(SQRT(entrants)/SQRT(finish))*(1+LOG10(avgbuyin+0.25))</f>
        <v>#NAME?</v>
      </c>
      <c r="F17" s="13" t="e">
        <f>10*(SQRT(entrants)/SQRT(finish))*(1+LOG10(avgbuyin+0.25))</f>
        <v>#NAME?</v>
      </c>
      <c r="G17" s="13" t="e">
        <f>10*(SQRT(entrants)/SQRT(finish))*(1+LOG10(avgbuyin+0.25))</f>
        <v>#NAME?</v>
      </c>
      <c r="H17" s="13" t="e">
        <f>10*(SQRT(entrants)/SQRT(finish))*(1+LOG10(avgbuyin+0.25))</f>
        <v>#NAME?</v>
      </c>
      <c r="I17" s="13" t="e">
        <f>10*(SQRT(entrants)/SQRT(finish))*(1+LOG10(avgbuyin+0.25))</f>
        <v>#NAME?</v>
      </c>
      <c r="J17" s="13" t="e">
        <f>10*(SQRT(entrants)/SQRT(finish))*(1+LOG10(avgbuyin+0.25))</f>
        <v>#NAME?</v>
      </c>
      <c r="K17" s="13" t="e">
        <f>10*(SQRT(entrants)/SQRT(finish))*(1+LOG10(avgbuyin+0.25))</f>
        <v>#NAME?</v>
      </c>
      <c r="L17" s="13" t="e">
        <f>10*(SQRT(entrants)/SQRT(finish))*(1+LOG10(avgbuyin+0.25))</f>
        <v>#NAME?</v>
      </c>
      <c r="M17" s="13" t="e">
        <f>10*(SQRT(entrants)/SQRT(finish))*(1+LOG10(avgbuyin+0.25))</f>
        <v>#NAME?</v>
      </c>
    </row>
    <row r="18" spans="1:13" ht="12.75">
      <c r="A18" s="3" t="s">
        <v>40</v>
      </c>
      <c r="B18" s="13" t="e">
        <f>10*(SQRT(entrants)/SQRT(finish))*(1+LOG10(avgbuyin+0.25))</f>
        <v>#NAME?</v>
      </c>
      <c r="C18" s="13" t="e">
        <f>10*(SQRT(entrants)/SQRT(finish))*(1+LOG10(avgbuyin+0.25))</f>
        <v>#NAME?</v>
      </c>
      <c r="D18" s="13" t="e">
        <f>10*(SQRT(entrants)/SQRT(finish))*(1+LOG10(avgbuyin+0.25))</f>
        <v>#NAME?</v>
      </c>
      <c r="E18" s="13" t="e">
        <f>10*(SQRT(entrants)/SQRT(finish))*(1+LOG10(avgbuyin+0.25))</f>
        <v>#NAME?</v>
      </c>
      <c r="F18" s="13" t="e">
        <f>10*(SQRT(entrants)/SQRT(finish))*(1+LOG10(avgbuyin+0.25))</f>
        <v>#NAME?</v>
      </c>
      <c r="G18" s="13" t="e">
        <f>10*(SQRT(entrants)/SQRT(finish))*(1+LOG10(avgbuyin+0.25))</f>
        <v>#NAME?</v>
      </c>
      <c r="H18" s="13" t="e">
        <f>10*(SQRT(entrants)/SQRT(finish))*(1+LOG10(avgbuyin+0.25))</f>
        <v>#NAME?</v>
      </c>
      <c r="I18" s="13" t="e">
        <f>10*(SQRT(entrants)/SQRT(finish))*(1+LOG10(avgbuyin+0.25))</f>
        <v>#NAME?</v>
      </c>
      <c r="J18" s="13" t="e">
        <f>10*(SQRT(entrants)/SQRT(finish))*(1+LOG10(avgbuyin+0.25))</f>
        <v>#NAME?</v>
      </c>
      <c r="K18" s="13" t="e">
        <f>10*(SQRT(entrants)/SQRT(finish))*(1+LOG10(avgbuyin+0.25))</f>
        <v>#NAME?</v>
      </c>
      <c r="L18" s="13" t="e">
        <f>10*(SQRT(entrants)/SQRT(finish))*(1+LOG10(avgbuyin+0.25))</f>
        <v>#NAME?</v>
      </c>
      <c r="M18" s="13" t="e">
        <f>10*(SQRT(entrants)/SQRT(finish))*(1+LOG10(avgbuyin+0.25))</f>
        <v>#NAME?</v>
      </c>
    </row>
    <row r="19" spans="2:13" ht="12.75">
      <c r="B19" s="1"/>
      <c r="C19"/>
      <c r="G19" s="1"/>
      <c r="I19" s="1"/>
      <c r="L19"/>
      <c r="M19"/>
    </row>
    <row r="20" spans="1:13" ht="12.75">
      <c r="A20" s="3" t="s">
        <v>41</v>
      </c>
      <c r="B20" s="12">
        <f>SUMIF(B8:B18,"&gt;0.00001",B8:B18)</f>
        <v>195.65553385346368</v>
      </c>
      <c r="C20" s="12">
        <f>SUMIF(C8:C18,"&gt;0.00001",C8:C18)</f>
        <v>130.50442500275275</v>
      </c>
      <c r="D20" s="12">
        <f>SUMIF(D8:D18,"&gt;0.00001",D8:D18)</f>
        <v>121.21593542526796</v>
      </c>
      <c r="E20" s="12">
        <f>SUMIF(E8:E18,"&gt;0.00001",E8:E18)</f>
        <v>109.88435976177894</v>
      </c>
      <c r="F20" s="12">
        <f>SUMIF(F8:F18,"&gt;0.00001",F8:F18)</f>
        <v>108.4435852889261</v>
      </c>
      <c r="G20" s="12">
        <f>SUMIF(G8:G18,"&gt;0.00001",G8:G18)</f>
        <v>100.08591446140811</v>
      </c>
      <c r="H20" s="12">
        <f>SUMIF(H8:H18,"&gt;0.00001",H8:H18)</f>
        <v>95.29128379388607</v>
      </c>
      <c r="I20" s="12">
        <f>SUMIF(I8:I18,"&gt;0.00001",I8:I18)</f>
        <v>83.63844777125003</v>
      </c>
      <c r="J20" s="12">
        <f>SUMIF(J8:J18,"&gt;0.00001",J8:J18)</f>
        <v>77.07371431549169</v>
      </c>
      <c r="K20" s="12">
        <f>SUMIF(K8:K18,"&gt;0.00001",K8:K18)</f>
        <v>68.26648240136618</v>
      </c>
      <c r="L20" s="12">
        <f>SUMIF(L8:L18,"&gt;0.00001",L8:L18)</f>
        <v>56.25176592313416</v>
      </c>
      <c r="M20" s="12">
        <f>SUMIF(M8:M18,"&gt;0.00001",M8:M18)</f>
        <v>50.467732240117996</v>
      </c>
    </row>
    <row r="22" ht="12.75">
      <c r="A22" s="4"/>
    </row>
    <row r="23" ht="12.75">
      <c r="A23" s="5"/>
    </row>
    <row r="24" spans="1:9" ht="12.75">
      <c r="A24" s="6"/>
      <c r="D24" s="1"/>
      <c r="G24" s="1"/>
      <c r="I24" s="1"/>
    </row>
    <row r="25" ht="12.75">
      <c r="A25" s="7"/>
    </row>
    <row r="28" spans="1:5" ht="12.75">
      <c r="A28" s="14"/>
      <c r="B28" s="15" t="s">
        <v>44</v>
      </c>
      <c r="C28" s="15" t="s">
        <v>45</v>
      </c>
      <c r="D28" s="15" t="s">
        <v>47</v>
      </c>
      <c r="E28" s="15" t="s">
        <v>46</v>
      </c>
    </row>
    <row r="29" spans="1:5" ht="12.75">
      <c r="A29" s="15" t="s">
        <v>43</v>
      </c>
      <c r="B29" s="16">
        <v>180</v>
      </c>
      <c r="C29" s="16">
        <v>5</v>
      </c>
      <c r="D29" s="17">
        <v>4</v>
      </c>
      <c r="E29" s="18">
        <f>10*(SQRT(B29)/SQRT(C29))*(1+LOG10(D29+0.25))</f>
        <v>97.70333580301869</v>
      </c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 Kohs</cp:lastModifiedBy>
  <cp:lastPrinted>2008-01-09T02:19:02Z</cp:lastPrinted>
  <dcterms:created xsi:type="dcterms:W3CDTF">2007-10-17T18:21:58Z</dcterms:created>
  <dcterms:modified xsi:type="dcterms:W3CDTF">2008-01-15T02:55:32Z</dcterms:modified>
  <cp:category/>
  <cp:version/>
  <cp:contentType/>
  <cp:contentStatus/>
</cp:coreProperties>
</file>